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15" activeTab="0"/>
  </bookViews>
  <sheets>
    <sheet name="OC533x" sheetId="1" r:id="rId1"/>
  </sheets>
  <definedNames>
    <definedName name="OC">#REF!</definedName>
    <definedName name="OC9300D">#REF!</definedName>
    <definedName name="OC9300S">#REF!</definedName>
    <definedName name="OC9301">#REF!</definedName>
  </definedNames>
  <calcPr fullCalcOnLoad="1"/>
</workbook>
</file>

<file path=xl/comments1.xml><?xml version="1.0" encoding="utf-8"?>
<comments xmlns="http://schemas.openxmlformats.org/spreadsheetml/2006/main">
  <authors>
    <author>ocx_work1</author>
  </authors>
  <commentList>
    <comment ref="C13" authorId="0">
      <text>
        <r>
          <rPr>
            <b/>
            <sz val="9"/>
            <rFont val="宋体"/>
            <family val="0"/>
          </rPr>
          <t>最小值</t>
        </r>
      </text>
    </comment>
    <comment ref="D13" authorId="0">
      <text>
        <r>
          <rPr>
            <b/>
            <sz val="9"/>
            <rFont val="宋体"/>
            <family val="0"/>
          </rPr>
          <t>最大值</t>
        </r>
      </text>
    </comment>
    <comment ref="C12" authorId="0">
      <text>
        <r>
          <rPr>
            <b/>
            <sz val="9"/>
            <rFont val="宋体"/>
            <family val="0"/>
          </rPr>
          <t>右侧按钮选择</t>
        </r>
      </text>
    </comment>
    <comment ref="C15" authorId="0">
      <text>
        <r>
          <rPr>
            <b/>
            <sz val="9"/>
            <rFont val="宋体"/>
            <family val="0"/>
          </rPr>
          <t>右侧下拉箭头选择电感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<sst xmlns="http://schemas.openxmlformats.org/spreadsheetml/2006/main" count="27" uniqueCount="27">
  <si>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OC533X系统设计程序      V1.0</t>
  </si>
  <si>
    <r>
      <t>使用说明：本软件用于OC533X系统设计。软件中</t>
    </r>
    <r>
      <rPr>
        <sz val="14"/>
        <color indexed="52"/>
        <rFont val="Arial Unicode MS"/>
        <family val="2"/>
      </rPr>
      <t>橙色字体</t>
    </r>
    <r>
      <rPr>
        <sz val="14"/>
        <color indexed="8"/>
        <rFont val="Arial Unicode MS"/>
        <family val="2"/>
      </rPr>
      <t>是跟据实际电气参数要求输入，</t>
    </r>
  </si>
  <si>
    <r>
      <t>系统将自动算出相关的元件参数(</t>
    </r>
    <r>
      <rPr>
        <sz val="14"/>
        <color indexed="12"/>
        <rFont val="Arial Unicode MS"/>
        <family val="2"/>
      </rPr>
      <t xml:space="preserve"> </t>
    </r>
    <r>
      <rPr>
        <sz val="14"/>
        <color indexed="44"/>
        <rFont val="Arial Unicode MS"/>
        <family val="2"/>
      </rPr>
      <t>蓝色字体</t>
    </r>
    <r>
      <rPr>
        <sz val="14"/>
        <color indexed="8"/>
        <rFont val="Arial Unicode MS"/>
        <family val="2"/>
      </rPr>
      <t>）</t>
    </r>
    <r>
      <rPr>
        <sz val="14"/>
        <rFont val="Arial Unicode MS"/>
        <family val="2"/>
      </rPr>
      <t>。</t>
    </r>
  </si>
  <si>
    <t>Toff</t>
  </si>
  <si>
    <t>NS</t>
  </si>
  <si>
    <t>方案参数计算</t>
  </si>
  <si>
    <t>输入最低电压   Vin_min(V)=</t>
  </si>
  <si>
    <t>输入最高电压   Vin_max(V)=</t>
  </si>
  <si>
    <t>输出电压       Vo(V)=</t>
  </si>
  <si>
    <t>输出电流        Io(A)=</t>
  </si>
  <si>
    <t>Coff电容        Coff(pF)=</t>
  </si>
  <si>
    <t>驱动频率范围    Fs(KHz)=</t>
  </si>
  <si>
    <t>计算电感最小值   L(uH)＞</t>
  </si>
  <si>
    <t>实际电感取值     L(uH)=</t>
  </si>
  <si>
    <t>普通使用47uH~100uH，输出电流0.5A以内建议使用470uH，0.5-1A建议使用220uH</t>
  </si>
  <si>
    <t>采样电阻         Rcs(Ω)=</t>
  </si>
  <si>
    <t>1A-1.5A建议使用100uH，1.5-2.0A建议使用47uH，2.0-3.0A建议使用33uH</t>
  </si>
  <si>
    <t>电阻功耗         Pcs(W)=</t>
  </si>
  <si>
    <t>电感线径         φ(mm)=</t>
  </si>
  <si>
    <t>爆闪频率 F(Hz)≤</t>
  </si>
  <si>
    <t>启动电阻范围     Rin(KΩ)=</t>
  </si>
  <si>
    <t>方案自动选型IC型号</t>
  </si>
  <si>
    <t>版本更新记录</t>
  </si>
  <si>
    <t>更新日期</t>
  </si>
  <si>
    <t>更新内容</t>
  </si>
  <si>
    <t>V1.0</t>
  </si>
  <si>
    <t>初版发布，电感和相关重要参数计算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</si>
</sst>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67">
    <font>
      <sz val="12"/>
      <name val="宋体"/>
      <family val="0"/>
    </font>
    <font>
      <sz val="12"/>
      <color indexed="22"/>
      <name val="宋体"/>
      <family val="0"/>
    </font>
    <font>
      <sz val="12"/>
      <color indexed="22"/>
      <name val="微软雅黑"/>
      <family val="2"/>
    </font>
    <font>
      <b/>
      <sz val="26"/>
      <name val="Arial Unicode MS"/>
      <family val="2"/>
    </font>
    <font>
      <b/>
      <sz val="26"/>
      <color indexed="22"/>
      <name val="微软雅黑"/>
      <family val="2"/>
    </font>
    <font>
      <sz val="14"/>
      <name val="Arial Unicode MS"/>
      <family val="2"/>
    </font>
    <font>
      <sz val="10"/>
      <color indexed="22"/>
      <name val="微软雅黑"/>
      <family val="2"/>
    </font>
    <font>
      <sz val="14"/>
      <color indexed="22"/>
      <name val="微软雅黑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微软雅黑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sz val="10"/>
      <name val="微软雅黑"/>
      <family val="2"/>
    </font>
    <font>
      <sz val="14"/>
      <color indexed="10"/>
      <name val="微软雅黑"/>
      <family val="2"/>
    </font>
    <font>
      <sz val="12"/>
      <color indexed="10"/>
      <name val="微软雅黑"/>
      <family val="2"/>
    </font>
    <font>
      <b/>
      <sz val="12"/>
      <name val="微软雅黑"/>
      <family val="2"/>
    </font>
    <font>
      <sz val="12"/>
      <color indexed="8"/>
      <name val="Arial Unicode MS"/>
      <family val="2"/>
    </font>
    <font>
      <sz val="14"/>
      <color indexed="8"/>
      <name val="Arial Unicode MS"/>
      <family val="2"/>
    </font>
    <font>
      <sz val="12"/>
      <color indexed="22"/>
      <name val="Arial Unicode MS"/>
      <family val="2"/>
    </font>
    <font>
      <b/>
      <sz val="12"/>
      <color indexed="22"/>
      <name val="Arial Unicode MS"/>
      <family val="2"/>
    </font>
    <font>
      <sz val="10"/>
      <color indexed="22"/>
      <name val="Arial Unicode MS"/>
      <family val="2"/>
    </font>
    <font>
      <sz val="14"/>
      <color indexed="22"/>
      <name val="Arial Unicode MS"/>
      <family val="2"/>
    </font>
    <font>
      <b/>
      <sz val="12"/>
      <color indexed="22"/>
      <name val="微软雅黑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4"/>
      <color indexed="52"/>
      <name val="Arial Unicode MS"/>
      <family val="2"/>
    </font>
    <font>
      <sz val="14"/>
      <color indexed="12"/>
      <name val="Arial Unicode MS"/>
      <family val="2"/>
    </font>
    <font>
      <sz val="14"/>
      <color indexed="44"/>
      <name val="Arial Unicode MS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2" fillId="7" borderId="2" applyNumberFormat="0" applyFont="0" applyAlignment="0" applyProtection="0"/>
    <xf numFmtId="0" fontId="51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1" fillId="9" borderId="0" applyNumberFormat="0" applyBorder="0" applyAlignment="0" applyProtection="0"/>
    <xf numFmtId="0" fontId="53" fillId="0" borderId="4" applyNumberFormat="0" applyFill="0" applyAlignment="0" applyProtection="0"/>
    <xf numFmtId="0" fontId="51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76" fontId="1" fillId="33" borderId="0" xfId="0" applyNumberFormat="1" applyFont="1" applyFill="1" applyBorder="1" applyAlignment="1">
      <alignment horizontal="left" vertical="center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left"/>
      <protection hidden="1"/>
    </xf>
    <xf numFmtId="0" fontId="11" fillId="36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>
      <alignment horizontal="center" vertical="center"/>
    </xf>
    <xf numFmtId="0" fontId="14" fillId="33" borderId="12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left"/>
      <protection hidden="1"/>
    </xf>
    <xf numFmtId="0" fontId="11" fillId="36" borderId="14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5" fillId="33" borderId="16" xfId="0" applyFont="1" applyFill="1" applyBorder="1" applyAlignment="1" applyProtection="1">
      <alignment vertical="center"/>
      <protection hidden="1"/>
    </xf>
    <xf numFmtId="0" fontId="14" fillId="33" borderId="16" xfId="0" applyFont="1" applyFill="1" applyBorder="1" applyAlignment="1" applyProtection="1">
      <alignment vertical="center"/>
      <protection hidden="1"/>
    </xf>
    <xf numFmtId="0" fontId="16" fillId="0" borderId="13" xfId="0" applyFont="1" applyFill="1" applyBorder="1" applyAlignment="1">
      <alignment vertical="center"/>
    </xf>
    <xf numFmtId="0" fontId="11" fillId="36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/>
      <protection hidden="1"/>
    </xf>
    <xf numFmtId="0" fontId="15" fillId="33" borderId="17" xfId="0" applyFont="1" applyFill="1" applyBorder="1" applyAlignment="1" applyProtection="1">
      <alignment horizontal="left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49" fontId="11" fillId="0" borderId="15" xfId="0" applyNumberFormat="1" applyFont="1" applyFill="1" applyBorder="1" applyAlignment="1">
      <alignment horizontal="center" vertical="center"/>
    </xf>
    <xf numFmtId="177" fontId="11" fillId="37" borderId="14" xfId="0" applyNumberFormat="1" applyFont="1" applyFill="1" applyBorder="1" applyAlignment="1">
      <alignment horizontal="center" vertical="center"/>
    </xf>
    <xf numFmtId="177" fontId="11" fillId="37" borderId="15" xfId="0" applyNumberFormat="1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178" fontId="11" fillId="37" borderId="14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left"/>
      <protection hidden="1"/>
    </xf>
    <xf numFmtId="176" fontId="11" fillId="37" borderId="14" xfId="0" applyNumberFormat="1" applyFont="1" applyFill="1" applyBorder="1" applyAlignment="1">
      <alignment horizontal="center" vertical="center"/>
    </xf>
    <xf numFmtId="176" fontId="11" fillId="37" borderId="15" xfId="0" applyNumberFormat="1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vertical="center"/>
    </xf>
    <xf numFmtId="176" fontId="11" fillId="38" borderId="19" xfId="0" applyNumberFormat="1" applyFont="1" applyFill="1" applyBorder="1" applyAlignment="1">
      <alignment horizontal="center" vertical="center"/>
    </xf>
    <xf numFmtId="176" fontId="11" fillId="38" borderId="2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 applyProtection="1">
      <alignment horizontal="left"/>
      <protection hidden="1"/>
    </xf>
    <xf numFmtId="0" fontId="18" fillId="0" borderId="14" xfId="0" applyFont="1" applyFill="1" applyBorder="1" applyAlignment="1" applyProtection="1">
      <alignment horizontal="left"/>
      <protection hidden="1"/>
    </xf>
    <xf numFmtId="0" fontId="18" fillId="0" borderId="14" xfId="0" applyFont="1" applyFill="1" applyBorder="1" applyAlignment="1" applyProtection="1">
      <alignment horizontal="center"/>
      <protection hidden="1"/>
    </xf>
    <xf numFmtId="14" fontId="18" fillId="0" borderId="14" xfId="0" applyNumberFormat="1" applyFont="1" applyFill="1" applyBorder="1" applyAlignment="1" applyProtection="1">
      <alignment horizontal="left"/>
      <protection hidden="1"/>
    </xf>
    <xf numFmtId="0" fontId="19" fillId="33" borderId="0" xfId="0" applyFont="1" applyFill="1" applyBorder="1" applyAlignment="1" applyProtection="1">
      <alignment horizontal="left"/>
      <protection hidden="1"/>
    </xf>
    <xf numFmtId="0" fontId="20" fillId="33" borderId="0" xfId="0" applyFont="1" applyFill="1" applyBorder="1" applyAlignment="1" applyProtection="1">
      <alignment horizontal="left"/>
      <protection hidden="1"/>
    </xf>
    <xf numFmtId="0" fontId="21" fillId="33" borderId="0" xfId="0" applyFont="1" applyFill="1" applyBorder="1" applyAlignment="1" applyProtection="1">
      <alignment horizontal="left"/>
      <protection hidden="1"/>
    </xf>
    <xf numFmtId="0" fontId="22" fillId="33" borderId="0" xfId="0" applyFont="1" applyFill="1" applyBorder="1" applyAlignment="1" applyProtection="1">
      <alignment horizontal="left"/>
      <protection hidden="1"/>
    </xf>
    <xf numFmtId="176" fontId="20" fillId="33" borderId="0" xfId="0" applyNumberFormat="1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 applyProtection="1">
      <alignment vertical="center"/>
      <protection hidden="1"/>
    </xf>
    <xf numFmtId="0" fontId="23" fillId="34" borderId="0" xfId="0" applyFont="1" applyFill="1" applyBorder="1" applyAlignment="1" applyProtection="1">
      <alignment vertical="center"/>
      <protection hidden="1"/>
    </xf>
    <xf numFmtId="0" fontId="19" fillId="33" borderId="0" xfId="0" applyFont="1" applyFill="1" applyBorder="1" applyAlignment="1" applyProtection="1">
      <alignment vertical="center"/>
      <protection hidden="1"/>
    </xf>
    <xf numFmtId="178" fontId="20" fillId="33" borderId="0" xfId="0" applyNumberFormat="1" applyFont="1" applyFill="1" applyBorder="1" applyAlignment="1" applyProtection="1">
      <alignment horizont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9" fillId="34" borderId="0" xfId="0" applyFont="1" applyFill="1" applyBorder="1" applyAlignment="1" applyProtection="1">
      <alignment horizontal="left"/>
      <protection hidden="1"/>
    </xf>
    <xf numFmtId="176" fontId="19" fillId="33" borderId="0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285750</xdr:colOff>
      <xdr:row>2</xdr:row>
      <xdr:rowOff>0</xdr:rowOff>
    </xdr:to>
    <xdr:pic>
      <xdr:nvPicPr>
        <xdr:cNvPr id="1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277"/>
  <sheetViews>
    <sheetView tabSelected="1" zoomScale="130" zoomScaleNormal="130" zoomScaleSheetLayoutView="100" workbookViewId="0" topLeftCell="A1">
      <selection activeCell="E17" sqref="E17"/>
    </sheetView>
  </sheetViews>
  <sheetFormatPr defaultColWidth="9.00390625" defaultRowHeight="14.25"/>
  <cols>
    <col min="1" max="1" width="7.625" style="4" customWidth="1"/>
    <col min="2" max="2" width="30.75390625" style="4" customWidth="1"/>
    <col min="3" max="3" width="29.50390625" style="4" customWidth="1"/>
    <col min="4" max="4" width="15.125" style="4" customWidth="1"/>
    <col min="5" max="5" width="9.00390625" style="4" customWidth="1"/>
    <col min="6" max="6" width="47.25390625" style="4" customWidth="1"/>
    <col min="7" max="7" width="11.00390625" style="5" customWidth="1"/>
    <col min="8" max="8" width="9.00390625" style="5" customWidth="1"/>
    <col min="9" max="9" width="12.75390625" style="3" customWidth="1"/>
    <col min="10" max="10" width="22.75390625" style="2" customWidth="1"/>
    <col min="11" max="11" width="9.00390625" style="2" customWidth="1"/>
    <col min="12" max="12" width="9.00390625" style="6" customWidth="1"/>
    <col min="13" max="15" width="9.00390625" style="2" customWidth="1"/>
    <col min="16" max="16" width="12.375" style="2" customWidth="1"/>
    <col min="17" max="27" width="9.00390625" style="2" customWidth="1"/>
    <col min="28" max="43" width="9.00390625" style="3" customWidth="1"/>
    <col min="44" max="256" width="9.00390625" style="4" customWidth="1"/>
  </cols>
  <sheetData>
    <row r="1" spans="1:7" ht="21" customHeight="1">
      <c r="A1" s="7" t="s">
        <v>0</v>
      </c>
      <c r="B1" s="7"/>
      <c r="C1" s="7"/>
      <c r="D1" s="7"/>
      <c r="E1" s="7"/>
      <c r="F1" s="7"/>
      <c r="G1" s="8"/>
    </row>
    <row r="2" spans="1:7" ht="24" customHeight="1">
      <c r="A2" s="7"/>
      <c r="B2" s="7"/>
      <c r="C2" s="7"/>
      <c r="D2" s="7"/>
      <c r="E2" s="7"/>
      <c r="F2" s="7"/>
      <c r="G2" s="8"/>
    </row>
    <row r="3" spans="1:7" ht="19.5" customHeight="1">
      <c r="A3" s="9" t="s">
        <v>1</v>
      </c>
      <c r="B3" s="9"/>
      <c r="C3" s="9"/>
      <c r="D3" s="9"/>
      <c r="E3" s="9"/>
      <c r="F3" s="9"/>
      <c r="G3" s="10">
        <f>(C8-C10-0.25-0.4*(C8/C10))*10^6/(C8*H4)</f>
        <v>11.995211552851554</v>
      </c>
    </row>
    <row r="4" spans="1:9" ht="19.5" customHeight="1">
      <c r="A4" s="9" t="s">
        <v>2</v>
      </c>
      <c r="B4" s="9"/>
      <c r="C4" s="9"/>
      <c r="D4" s="9"/>
      <c r="E4" s="9"/>
      <c r="F4" s="9"/>
      <c r="G4" s="11" t="s">
        <v>3</v>
      </c>
      <c r="H4" s="12">
        <f>0.51*150*(C12*0.95+7.3)+61</f>
        <v>4035.1749999999997</v>
      </c>
      <c r="I4" s="5" t="s">
        <v>4</v>
      </c>
    </row>
    <row r="5" spans="1:8" ht="15" customHeight="1">
      <c r="A5" s="13"/>
      <c r="B5" s="13"/>
      <c r="C5" s="13"/>
      <c r="D5" s="13"/>
      <c r="E5" s="13"/>
      <c r="F5" s="13"/>
      <c r="G5" s="12"/>
      <c r="H5" s="12"/>
    </row>
    <row r="6" spans="1:8" ht="26.25" customHeight="1">
      <c r="A6" s="14" t="s">
        <v>5</v>
      </c>
      <c r="B6" s="15"/>
      <c r="C6" s="15"/>
      <c r="D6" s="15"/>
      <c r="E6" s="15"/>
      <c r="F6" s="15"/>
      <c r="G6" s="12">
        <v>6</v>
      </c>
      <c r="H6" s="12">
        <v>22</v>
      </c>
    </row>
    <row r="7" spans="1:8" ht="15" customHeight="1">
      <c r="A7" s="15"/>
      <c r="B7" s="15"/>
      <c r="C7" s="15"/>
      <c r="D7" s="15"/>
      <c r="E7" s="15"/>
      <c r="F7" s="15"/>
      <c r="G7" s="12">
        <v>8</v>
      </c>
      <c r="H7" s="12">
        <v>33</v>
      </c>
    </row>
    <row r="8" spans="2:255" ht="19.5" customHeight="1">
      <c r="B8" s="16" t="s">
        <v>6</v>
      </c>
      <c r="C8" s="17">
        <v>48</v>
      </c>
      <c r="D8" s="18"/>
      <c r="E8" s="19"/>
      <c r="F8" s="20">
        <f>IF(D13&lt;300,"","驱动频率设置偏高,建议在270K以内")</f>
      </c>
      <c r="G8" s="21">
        <v>10</v>
      </c>
      <c r="H8" s="21">
        <v>47</v>
      </c>
      <c r="I8" s="64"/>
      <c r="J8" s="52"/>
      <c r="K8" s="52"/>
      <c r="L8" s="65"/>
      <c r="M8" s="52"/>
      <c r="N8" s="52"/>
      <c r="O8" s="52"/>
      <c r="P8" s="52"/>
      <c r="Q8" s="52"/>
      <c r="X8" s="52"/>
      <c r="Y8" s="52"/>
      <c r="Z8" s="52"/>
      <c r="AA8" s="52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</row>
    <row r="9" spans="2:255" ht="19.5" customHeight="1">
      <c r="B9" s="22" t="s">
        <v>7</v>
      </c>
      <c r="C9" s="23">
        <v>48</v>
      </c>
      <c r="D9" s="24"/>
      <c r="E9" s="19"/>
      <c r="F9" s="25">
        <f>IF((C9-C10)&lt;40,"","启动电阻Rin选择电阻范围的最大值")</f>
      </c>
      <c r="G9" s="21">
        <v>15</v>
      </c>
      <c r="H9" s="21">
        <v>56</v>
      </c>
      <c r="I9" s="64"/>
      <c r="J9" s="52"/>
      <c r="K9" s="52"/>
      <c r="L9" s="65"/>
      <c r="M9" s="52"/>
      <c r="N9" s="52"/>
      <c r="O9" s="52"/>
      <c r="P9" s="52"/>
      <c r="Q9" s="52"/>
      <c r="X9" s="52"/>
      <c r="Y9" s="52"/>
      <c r="Z9" s="52"/>
      <c r="AA9" s="52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</row>
    <row r="10" spans="2:255" ht="19.5" customHeight="1">
      <c r="B10" s="22" t="s">
        <v>8</v>
      </c>
      <c r="C10" s="23">
        <v>45</v>
      </c>
      <c r="D10" s="24"/>
      <c r="E10" s="19"/>
      <c r="F10" s="26">
        <f>IF(((C8-C10-0.25-0.4*(C8/C10))*10^6/(C8*H4))&lt;0,"压差不足,低输入电压时,输出电流降低","")</f>
      </c>
      <c r="G10" s="21">
        <v>18</v>
      </c>
      <c r="H10" s="21">
        <v>68</v>
      </c>
      <c r="I10" s="64"/>
      <c r="J10" s="52"/>
      <c r="K10" s="52"/>
      <c r="L10" s="65"/>
      <c r="M10" s="52"/>
      <c r="N10" s="52"/>
      <c r="O10" s="52"/>
      <c r="P10" s="52"/>
      <c r="Q10" s="52"/>
      <c r="X10" s="52"/>
      <c r="Y10" s="52"/>
      <c r="Z10" s="52"/>
      <c r="AA10" s="52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</row>
    <row r="11" spans="2:8" ht="19.5" customHeight="1">
      <c r="B11" s="27" t="s">
        <v>9</v>
      </c>
      <c r="C11" s="28">
        <v>1.5</v>
      </c>
      <c r="D11" s="29"/>
      <c r="E11" s="30"/>
      <c r="F11" s="31">
        <f>IF(C15&lt;1.2*C14,"电感取值太小，增大电感量","")</f>
      </c>
      <c r="G11" s="32">
        <v>22</v>
      </c>
      <c r="H11" s="12">
        <v>100</v>
      </c>
    </row>
    <row r="12" spans="2:8" ht="19.5" customHeight="1">
      <c r="B12" s="27" t="s">
        <v>10</v>
      </c>
      <c r="C12" s="28">
        <v>47</v>
      </c>
      <c r="D12" s="33"/>
      <c r="E12" s="30"/>
      <c r="F12" s="30"/>
      <c r="G12" s="32">
        <v>33</v>
      </c>
      <c r="H12" s="12">
        <v>150</v>
      </c>
    </row>
    <row r="13" spans="2:8" ht="19.5" customHeight="1">
      <c r="B13" s="27" t="s">
        <v>11</v>
      </c>
      <c r="C13" s="34">
        <f>IF(((C8-C10-0.25-0.4*(C8/C10))*10^6/(C8*H4))&lt;0,"压差不足,低输入电压时Io降低",G3)</f>
        <v>11.995211552851554</v>
      </c>
      <c r="D13" s="35">
        <f>(C9-C10-0.25-0.3*(C9/C10))*10^6/(C9*H4)</f>
        <v>12.545924278377022</v>
      </c>
      <c r="E13" s="30"/>
      <c r="F13" s="30"/>
      <c r="G13" s="32">
        <v>47</v>
      </c>
      <c r="H13" s="12">
        <v>180</v>
      </c>
    </row>
    <row r="14" spans="2:8" ht="19.5" customHeight="1">
      <c r="B14" s="27" t="s">
        <v>12</v>
      </c>
      <c r="C14" s="34">
        <f>4*C10*H4/10^3*C16</f>
        <v>107.24411853199918</v>
      </c>
      <c r="D14" s="33"/>
      <c r="E14" s="30"/>
      <c r="F14" s="30"/>
      <c r="G14" s="32">
        <v>68</v>
      </c>
      <c r="H14" s="12">
        <v>200</v>
      </c>
    </row>
    <row r="15" spans="2:8" ht="19.5" customHeight="1">
      <c r="B15" s="27" t="s">
        <v>13</v>
      </c>
      <c r="C15" s="36">
        <v>470</v>
      </c>
      <c r="D15" s="37" t="s">
        <v>14</v>
      </c>
      <c r="E15" s="38"/>
      <c r="F15" s="30"/>
      <c r="G15" s="32">
        <v>82</v>
      </c>
      <c r="H15" s="12">
        <v>220</v>
      </c>
    </row>
    <row r="16" spans="2:8" ht="19.5" customHeight="1">
      <c r="B16" s="27" t="s">
        <v>15</v>
      </c>
      <c r="C16" s="39">
        <f>0.25/(C11+0.5*C10*H4/1000/C15)</f>
        <v>0.1476517520333335</v>
      </c>
      <c r="D16" s="29"/>
      <c r="E16" s="37" t="s">
        <v>16</v>
      </c>
      <c r="F16" s="30"/>
      <c r="G16" s="32">
        <v>100</v>
      </c>
      <c r="H16" s="12">
        <v>270</v>
      </c>
    </row>
    <row r="17" spans="2:8" ht="19.5" customHeight="1">
      <c r="B17" s="27" t="s">
        <v>17</v>
      </c>
      <c r="C17" s="39">
        <f>0.25*0.25/C16*C10/C8</f>
        <v>0.3968374854554521</v>
      </c>
      <c r="D17" s="29"/>
      <c r="E17" s="30"/>
      <c r="F17" s="30"/>
      <c r="G17" s="32">
        <v>150</v>
      </c>
      <c r="H17" s="12">
        <v>330</v>
      </c>
    </row>
    <row r="18" spans="2:8" ht="19.5" customHeight="1">
      <c r="B18" s="27" t="s">
        <v>18</v>
      </c>
      <c r="C18" s="39">
        <f>SQRT(C11/6)*1.1</f>
        <v>0.55</v>
      </c>
      <c r="D18" s="29"/>
      <c r="E18" s="30"/>
      <c r="F18" s="30"/>
      <c r="G18" s="32">
        <v>200</v>
      </c>
      <c r="H18" s="12">
        <v>470</v>
      </c>
    </row>
    <row r="19" spans="2:7" ht="19.5" customHeight="1">
      <c r="B19" s="27" t="s">
        <v>19</v>
      </c>
      <c r="C19" s="34">
        <v>8</v>
      </c>
      <c r="D19" s="29"/>
      <c r="E19" s="30"/>
      <c r="F19" s="30"/>
      <c r="G19" s="40"/>
    </row>
    <row r="20" spans="2:7" ht="19.5" customHeight="1">
      <c r="B20" s="27" t="s">
        <v>20</v>
      </c>
      <c r="C20" s="41">
        <f>(C9-5.5)/5.5</f>
        <v>7.7272727272727275</v>
      </c>
      <c r="D20" s="42">
        <f>(C8-5.5)/1.3</f>
        <v>32.69230769230769</v>
      </c>
      <c r="E20" s="30"/>
      <c r="F20" s="30"/>
      <c r="G20" s="40"/>
    </row>
    <row r="21" spans="2:7" ht="19.5" customHeight="1">
      <c r="B21" s="43" t="s">
        <v>21</v>
      </c>
      <c r="C21" s="44" t="str">
        <f>IF(AND(C9&lt;=60,C11&lt;=1.3),"OC5338/5330/5331",IF(AND(C9&lt;=60,C11&lt;=1.8),"OC5330/5331",IF(AND(C9&gt;60,C11&lt;=1.2),"OC5338/5330/5331",IF(AND(C9&gt;60,C11&gt;1.2,C11&lt;=1.8),"OC5330/OC5331","OC5331"))))</f>
        <v>OC5330/5331</v>
      </c>
      <c r="D21" s="45"/>
      <c r="E21" s="46"/>
      <c r="F21" s="46"/>
      <c r="G21" s="40"/>
    </row>
    <row r="22" spans="2:7" ht="18" customHeight="1">
      <c r="B22" s="47"/>
      <c r="E22" s="48"/>
      <c r="F22" s="48"/>
      <c r="G22" s="40"/>
    </row>
    <row r="23" spans="1:7" ht="19.5" customHeight="1">
      <c r="A23" s="48"/>
      <c r="B23" s="49" t="s">
        <v>22</v>
      </c>
      <c r="C23" s="49" t="s">
        <v>23</v>
      </c>
      <c r="D23" s="50" t="s">
        <v>24</v>
      </c>
      <c r="E23" s="50"/>
      <c r="F23" s="50"/>
      <c r="G23" s="40"/>
    </row>
    <row r="24" spans="1:7" ht="19.5" customHeight="1">
      <c r="A24" s="48"/>
      <c r="B24" s="49" t="s">
        <v>25</v>
      </c>
      <c r="C24" s="51">
        <v>42167</v>
      </c>
      <c r="D24" s="49" t="s">
        <v>26</v>
      </c>
      <c r="E24" s="49"/>
      <c r="F24" s="49"/>
      <c r="G24" s="40"/>
    </row>
    <row r="25" spans="1:43" s="1" customFormat="1" ht="19.5" customHeight="1">
      <c r="A25" s="52"/>
      <c r="B25" s="53"/>
      <c r="C25" s="52"/>
      <c r="D25" s="54"/>
      <c r="E25" s="55"/>
      <c r="F25" s="55"/>
      <c r="G25" s="40"/>
      <c r="H25" s="5"/>
      <c r="I25" s="3"/>
      <c r="J25" s="2"/>
      <c r="K25" s="2"/>
      <c r="L25" s="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s="1" customFormat="1" ht="20.25">
      <c r="A26" s="52"/>
      <c r="B26" s="52"/>
      <c r="C26" s="56"/>
      <c r="D26" s="54"/>
      <c r="E26" s="55"/>
      <c r="F26" s="55"/>
      <c r="G26" s="40"/>
      <c r="H26" s="5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s="1" customFormat="1" ht="20.25">
      <c r="A27" s="52"/>
      <c r="B27" s="52"/>
      <c r="C27" s="56"/>
      <c r="D27" s="54"/>
      <c r="E27" s="55"/>
      <c r="F27" s="55"/>
      <c r="G27" s="40"/>
      <c r="H27" s="5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s="1" customFormat="1" ht="20.25">
      <c r="A28" s="52"/>
      <c r="B28" s="52"/>
      <c r="C28" s="56"/>
      <c r="D28" s="54"/>
      <c r="E28" s="55"/>
      <c r="F28" s="55"/>
      <c r="G28" s="40"/>
      <c r="H28" s="5"/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s="1" customFormat="1" ht="20.25">
      <c r="A29" s="52"/>
      <c r="B29" s="52"/>
      <c r="C29" s="56"/>
      <c r="D29" s="54"/>
      <c r="E29" s="55"/>
      <c r="F29" s="55"/>
      <c r="G29" s="40"/>
      <c r="H29" s="5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s="1" customFormat="1" ht="20.25">
      <c r="A30" s="52"/>
      <c r="B30" s="52"/>
      <c r="C30" s="56"/>
      <c r="D30" s="54"/>
      <c r="E30" s="55"/>
      <c r="F30" s="55"/>
      <c r="G30" s="40"/>
      <c r="H30" s="5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s="1" customFormat="1" ht="20.25">
      <c r="A31" s="52"/>
      <c r="B31" s="52"/>
      <c r="C31" s="56"/>
      <c r="D31" s="54"/>
      <c r="E31" s="55"/>
      <c r="F31" s="55"/>
      <c r="G31" s="40"/>
      <c r="H31" s="5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s="1" customFormat="1" ht="17.25">
      <c r="A32" s="52"/>
      <c r="B32" s="52"/>
      <c r="C32" s="52"/>
      <c r="D32" s="54"/>
      <c r="E32" s="52"/>
      <c r="F32" s="52"/>
      <c r="G32" s="40"/>
      <c r="H32" s="5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s="1" customFormat="1" ht="17.25">
      <c r="A33" s="52"/>
      <c r="B33" s="52"/>
      <c r="C33" s="52"/>
      <c r="D33" s="52"/>
      <c r="E33" s="52"/>
      <c r="F33" s="52"/>
      <c r="G33" s="40"/>
      <c r="H33" s="5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s="1" customFormat="1" ht="18">
      <c r="A34" s="57"/>
      <c r="B34" s="57"/>
      <c r="C34" s="58"/>
      <c r="D34" s="58"/>
      <c r="E34" s="58"/>
      <c r="F34" s="58"/>
      <c r="G34" s="59"/>
      <c r="H34" s="5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s="1" customFormat="1" ht="17.25">
      <c r="A35" s="57"/>
      <c r="B35" s="57"/>
      <c r="C35" s="60"/>
      <c r="D35" s="61"/>
      <c r="E35" s="52"/>
      <c r="F35" s="62"/>
      <c r="G35" s="63"/>
      <c r="H35" s="5"/>
      <c r="I35" s="3"/>
      <c r="J35" s="2"/>
      <c r="K35" s="2"/>
      <c r="L35" s="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s="1" customFormat="1" ht="17.25">
      <c r="A36" s="57"/>
      <c r="B36" s="57"/>
      <c r="C36" s="60"/>
      <c r="D36" s="61"/>
      <c r="E36" s="52"/>
      <c r="F36" s="62"/>
      <c r="G36" s="63"/>
      <c r="H36" s="5"/>
      <c r="I36" s="3"/>
      <c r="J36" s="2"/>
      <c r="K36" s="2"/>
      <c r="L36" s="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s="1" customFormat="1" ht="17.25">
      <c r="A37" s="57"/>
      <c r="B37" s="57"/>
      <c r="C37" s="2"/>
      <c r="D37" s="2"/>
      <c r="E37" s="2"/>
      <c r="F37" s="2"/>
      <c r="G37" s="5"/>
      <c r="H37" s="5"/>
      <c r="I37" s="3"/>
      <c r="J37" s="2"/>
      <c r="K37" s="2"/>
      <c r="L37" s="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7:255" s="2" customFormat="1" ht="17.25">
      <c r="G38" s="5"/>
      <c r="H38" s="5"/>
      <c r="I38" s="3"/>
      <c r="L38" s="6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7:255" s="2" customFormat="1" ht="17.25">
      <c r="G39" s="5"/>
      <c r="H39" s="5"/>
      <c r="I39" s="3"/>
      <c r="L39" s="6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7:12" s="2" customFormat="1" ht="17.25">
      <c r="G40" s="5"/>
      <c r="H40" s="5"/>
      <c r="I40" s="3"/>
      <c r="L40" s="6"/>
    </row>
    <row r="41" spans="7:12" s="2" customFormat="1" ht="17.25">
      <c r="G41" s="5"/>
      <c r="H41" s="5"/>
      <c r="I41" s="3"/>
      <c r="L41" s="6"/>
    </row>
    <row r="42" spans="7:12" s="2" customFormat="1" ht="17.25">
      <c r="G42" s="5"/>
      <c r="H42" s="5"/>
      <c r="I42" s="3"/>
      <c r="L42" s="6"/>
    </row>
    <row r="43" spans="7:12" s="2" customFormat="1" ht="17.25">
      <c r="G43" s="5"/>
      <c r="H43" s="5"/>
      <c r="I43" s="3"/>
      <c r="L43" s="6"/>
    </row>
    <row r="44" spans="7:12" s="2" customFormat="1" ht="17.25">
      <c r="G44" s="5"/>
      <c r="H44" s="5"/>
      <c r="I44" s="3"/>
      <c r="L44" s="6"/>
    </row>
    <row r="45" spans="7:12" s="2" customFormat="1" ht="17.25">
      <c r="G45" s="5"/>
      <c r="H45" s="5"/>
      <c r="I45" s="3"/>
      <c r="L45" s="6"/>
    </row>
    <row r="46" spans="7:12" s="2" customFormat="1" ht="17.25">
      <c r="G46" s="5"/>
      <c r="H46" s="5"/>
      <c r="I46" s="3"/>
      <c r="L46" s="6"/>
    </row>
    <row r="47" spans="7:12" s="2" customFormat="1" ht="17.25">
      <c r="G47" s="5"/>
      <c r="H47" s="5"/>
      <c r="I47" s="3"/>
      <c r="L47" s="6"/>
    </row>
    <row r="48" spans="7:12" s="2" customFormat="1" ht="17.25">
      <c r="G48" s="5"/>
      <c r="H48" s="5"/>
      <c r="I48" s="3"/>
      <c r="L48" s="6"/>
    </row>
    <row r="49" spans="7:12" s="2" customFormat="1" ht="17.25">
      <c r="G49" s="5"/>
      <c r="H49" s="5"/>
      <c r="I49" s="3"/>
      <c r="L49" s="6"/>
    </row>
    <row r="50" spans="7:12" s="2" customFormat="1" ht="17.25">
      <c r="G50" s="5"/>
      <c r="H50" s="5"/>
      <c r="I50" s="3"/>
      <c r="L50" s="6"/>
    </row>
    <row r="51" spans="7:12" s="2" customFormat="1" ht="17.25">
      <c r="G51" s="5"/>
      <c r="H51" s="5"/>
      <c r="I51" s="3"/>
      <c r="L51" s="6"/>
    </row>
    <row r="52" spans="7:12" s="2" customFormat="1" ht="17.25">
      <c r="G52" s="5"/>
      <c r="H52" s="5"/>
      <c r="I52" s="3"/>
      <c r="L52" s="6"/>
    </row>
    <row r="53" spans="7:12" s="2" customFormat="1" ht="17.25">
      <c r="G53" s="5"/>
      <c r="H53" s="5"/>
      <c r="I53" s="3"/>
      <c r="L53" s="6"/>
    </row>
    <row r="54" spans="7:12" s="2" customFormat="1" ht="17.25">
      <c r="G54" s="5"/>
      <c r="H54" s="5"/>
      <c r="I54" s="3"/>
      <c r="L54" s="6"/>
    </row>
    <row r="55" spans="7:12" s="2" customFormat="1" ht="17.25">
      <c r="G55" s="5"/>
      <c r="H55" s="5"/>
      <c r="I55" s="3"/>
      <c r="L55" s="6"/>
    </row>
    <row r="56" spans="7:12" s="2" customFormat="1" ht="17.25">
      <c r="G56" s="5"/>
      <c r="H56" s="5"/>
      <c r="I56" s="3"/>
      <c r="L56" s="6"/>
    </row>
    <row r="57" spans="7:12" s="2" customFormat="1" ht="17.25">
      <c r="G57" s="5"/>
      <c r="H57" s="5"/>
      <c r="I57" s="3"/>
      <c r="L57" s="6"/>
    </row>
    <row r="58" spans="7:12" s="2" customFormat="1" ht="17.25">
      <c r="G58" s="5"/>
      <c r="H58" s="5"/>
      <c r="I58" s="3"/>
      <c r="L58" s="6"/>
    </row>
    <row r="59" spans="7:12" s="2" customFormat="1" ht="17.25">
      <c r="G59" s="5"/>
      <c r="H59" s="5"/>
      <c r="I59" s="3"/>
      <c r="L59" s="6"/>
    </row>
    <row r="60" spans="7:12" s="2" customFormat="1" ht="17.25">
      <c r="G60" s="5"/>
      <c r="H60" s="5"/>
      <c r="I60" s="3"/>
      <c r="L60" s="6"/>
    </row>
    <row r="61" spans="7:12" s="2" customFormat="1" ht="17.25">
      <c r="G61" s="5"/>
      <c r="H61" s="5"/>
      <c r="I61" s="3"/>
      <c r="L61" s="6"/>
    </row>
    <row r="62" spans="7:12" s="2" customFormat="1" ht="17.25">
      <c r="G62" s="5"/>
      <c r="H62" s="5"/>
      <c r="I62" s="3"/>
      <c r="L62" s="6"/>
    </row>
    <row r="63" spans="7:12" s="2" customFormat="1" ht="17.25">
      <c r="G63" s="5"/>
      <c r="H63" s="5"/>
      <c r="I63" s="3"/>
      <c r="L63" s="6"/>
    </row>
    <row r="64" spans="7:12" s="2" customFormat="1" ht="17.25">
      <c r="G64" s="5"/>
      <c r="H64" s="5"/>
      <c r="I64" s="3"/>
      <c r="L64" s="6"/>
    </row>
    <row r="65" spans="7:12" s="2" customFormat="1" ht="17.25">
      <c r="G65" s="5"/>
      <c r="H65" s="5"/>
      <c r="I65" s="3"/>
      <c r="L65" s="6"/>
    </row>
    <row r="66" spans="7:12" s="2" customFormat="1" ht="17.25">
      <c r="G66" s="5"/>
      <c r="H66" s="5"/>
      <c r="I66" s="3"/>
      <c r="L66" s="6"/>
    </row>
    <row r="67" spans="7:12" s="2" customFormat="1" ht="17.25">
      <c r="G67" s="5"/>
      <c r="H67" s="5"/>
      <c r="I67" s="3"/>
      <c r="L67" s="6"/>
    </row>
    <row r="68" spans="7:12" s="2" customFormat="1" ht="17.25">
      <c r="G68" s="5"/>
      <c r="H68" s="5"/>
      <c r="I68" s="3"/>
      <c r="L68" s="6"/>
    </row>
    <row r="69" spans="7:12" s="2" customFormat="1" ht="17.25">
      <c r="G69" s="5"/>
      <c r="H69" s="5"/>
      <c r="I69" s="3"/>
      <c r="L69" s="6"/>
    </row>
    <row r="70" spans="7:12" s="2" customFormat="1" ht="17.25">
      <c r="G70" s="5"/>
      <c r="H70" s="5"/>
      <c r="I70" s="3"/>
      <c r="L70" s="6"/>
    </row>
    <row r="71" spans="7:12" s="2" customFormat="1" ht="17.25">
      <c r="G71" s="5"/>
      <c r="H71" s="5"/>
      <c r="I71" s="3"/>
      <c r="L71" s="6"/>
    </row>
    <row r="72" spans="7:12" s="2" customFormat="1" ht="17.25">
      <c r="G72" s="5"/>
      <c r="H72" s="5"/>
      <c r="I72" s="3"/>
      <c r="L72" s="6"/>
    </row>
    <row r="73" spans="7:12" s="2" customFormat="1" ht="17.25">
      <c r="G73" s="5"/>
      <c r="H73" s="5"/>
      <c r="I73" s="3"/>
      <c r="L73" s="6"/>
    </row>
    <row r="74" spans="7:12" s="2" customFormat="1" ht="17.25">
      <c r="G74" s="5"/>
      <c r="H74" s="5"/>
      <c r="I74" s="3"/>
      <c r="L74" s="6"/>
    </row>
    <row r="75" spans="7:12" s="2" customFormat="1" ht="17.25">
      <c r="G75" s="5"/>
      <c r="H75" s="5"/>
      <c r="I75" s="3"/>
      <c r="L75" s="6"/>
    </row>
    <row r="76" spans="7:12" s="2" customFormat="1" ht="17.25">
      <c r="G76" s="5"/>
      <c r="H76" s="5"/>
      <c r="I76" s="3"/>
      <c r="L76" s="6"/>
    </row>
    <row r="77" spans="7:12" s="2" customFormat="1" ht="17.25">
      <c r="G77" s="5"/>
      <c r="H77" s="5"/>
      <c r="I77" s="3"/>
      <c r="L77" s="6"/>
    </row>
    <row r="78" spans="7:12" s="2" customFormat="1" ht="17.25">
      <c r="G78" s="5"/>
      <c r="H78" s="5"/>
      <c r="I78" s="3"/>
      <c r="L78" s="6"/>
    </row>
    <row r="79" spans="7:12" s="2" customFormat="1" ht="17.25">
      <c r="G79" s="5"/>
      <c r="H79" s="5"/>
      <c r="I79" s="3"/>
      <c r="L79" s="6"/>
    </row>
    <row r="80" spans="7:12" s="2" customFormat="1" ht="17.25">
      <c r="G80" s="5"/>
      <c r="H80" s="5"/>
      <c r="I80" s="3"/>
      <c r="L80" s="6"/>
    </row>
    <row r="81" spans="7:12" s="2" customFormat="1" ht="17.25">
      <c r="G81" s="5"/>
      <c r="H81" s="5"/>
      <c r="I81" s="3"/>
      <c r="L81" s="6"/>
    </row>
    <row r="82" spans="7:12" s="2" customFormat="1" ht="17.25">
      <c r="G82" s="5"/>
      <c r="H82" s="5"/>
      <c r="I82" s="3"/>
      <c r="L82" s="6"/>
    </row>
    <row r="83" spans="7:12" s="2" customFormat="1" ht="17.25">
      <c r="G83" s="5"/>
      <c r="H83" s="5"/>
      <c r="I83" s="3"/>
      <c r="L83" s="6"/>
    </row>
    <row r="84" spans="7:12" s="2" customFormat="1" ht="17.25">
      <c r="G84" s="5"/>
      <c r="H84" s="5"/>
      <c r="I84" s="3"/>
      <c r="L84" s="6"/>
    </row>
    <row r="85" spans="7:12" s="2" customFormat="1" ht="17.25">
      <c r="G85" s="5"/>
      <c r="H85" s="5"/>
      <c r="I85" s="3"/>
      <c r="L85" s="6"/>
    </row>
    <row r="86" spans="7:12" s="2" customFormat="1" ht="17.25">
      <c r="G86" s="5"/>
      <c r="H86" s="5"/>
      <c r="I86" s="3"/>
      <c r="L86" s="6"/>
    </row>
    <row r="87" spans="7:12" s="2" customFormat="1" ht="17.25">
      <c r="G87" s="5"/>
      <c r="H87" s="5"/>
      <c r="I87" s="3"/>
      <c r="L87" s="6"/>
    </row>
    <row r="88" spans="7:12" s="2" customFormat="1" ht="17.25">
      <c r="G88" s="5"/>
      <c r="H88" s="5"/>
      <c r="I88" s="3"/>
      <c r="L88" s="6"/>
    </row>
    <row r="89" spans="7:12" s="2" customFormat="1" ht="17.25">
      <c r="G89" s="5"/>
      <c r="H89" s="5"/>
      <c r="I89" s="3"/>
      <c r="L89" s="6"/>
    </row>
    <row r="90" spans="7:12" s="2" customFormat="1" ht="17.25">
      <c r="G90" s="5"/>
      <c r="H90" s="5"/>
      <c r="I90" s="3"/>
      <c r="L90" s="6"/>
    </row>
    <row r="91" spans="7:12" s="2" customFormat="1" ht="17.25">
      <c r="G91" s="5"/>
      <c r="H91" s="5"/>
      <c r="I91" s="3"/>
      <c r="L91" s="6"/>
    </row>
    <row r="92" spans="7:12" s="2" customFormat="1" ht="17.25">
      <c r="G92" s="5"/>
      <c r="H92" s="5"/>
      <c r="I92" s="3"/>
      <c r="L92" s="6"/>
    </row>
    <row r="93" spans="7:12" s="2" customFormat="1" ht="17.25">
      <c r="G93" s="5"/>
      <c r="H93" s="5"/>
      <c r="I93" s="3"/>
      <c r="L93" s="6"/>
    </row>
    <row r="94" spans="7:12" s="2" customFormat="1" ht="17.25">
      <c r="G94" s="5"/>
      <c r="H94" s="5"/>
      <c r="I94" s="3"/>
      <c r="L94" s="6"/>
    </row>
    <row r="95" spans="7:12" s="2" customFormat="1" ht="17.25">
      <c r="G95" s="5"/>
      <c r="H95" s="5"/>
      <c r="I95" s="3"/>
      <c r="L95" s="6"/>
    </row>
    <row r="96" spans="7:12" s="2" customFormat="1" ht="17.25">
      <c r="G96" s="5"/>
      <c r="H96" s="5"/>
      <c r="I96" s="3"/>
      <c r="L96" s="6"/>
    </row>
    <row r="97" spans="7:12" s="2" customFormat="1" ht="17.25">
      <c r="G97" s="5"/>
      <c r="H97" s="5"/>
      <c r="I97" s="3"/>
      <c r="L97" s="6"/>
    </row>
    <row r="98" spans="7:12" s="2" customFormat="1" ht="17.25">
      <c r="G98" s="5"/>
      <c r="H98" s="5"/>
      <c r="I98" s="3"/>
      <c r="L98" s="6"/>
    </row>
    <row r="99" spans="7:12" s="2" customFormat="1" ht="17.25">
      <c r="G99" s="5"/>
      <c r="H99" s="5"/>
      <c r="I99" s="3"/>
      <c r="L99" s="6"/>
    </row>
    <row r="100" spans="7:12" s="2" customFormat="1" ht="17.25">
      <c r="G100" s="5"/>
      <c r="H100" s="5"/>
      <c r="I100" s="3"/>
      <c r="L100" s="6"/>
    </row>
    <row r="101" spans="7:12" s="2" customFormat="1" ht="17.25">
      <c r="G101" s="5"/>
      <c r="H101" s="5"/>
      <c r="I101" s="3"/>
      <c r="L101" s="6"/>
    </row>
    <row r="102" spans="7:12" s="2" customFormat="1" ht="17.25">
      <c r="G102" s="5"/>
      <c r="H102" s="5"/>
      <c r="I102" s="3"/>
      <c r="L102" s="6"/>
    </row>
    <row r="103" spans="7:12" s="2" customFormat="1" ht="17.25">
      <c r="G103" s="5"/>
      <c r="H103" s="5"/>
      <c r="I103" s="3"/>
      <c r="L103" s="6"/>
    </row>
    <row r="104" spans="7:12" s="2" customFormat="1" ht="17.25">
      <c r="G104" s="5"/>
      <c r="H104" s="5"/>
      <c r="I104" s="3"/>
      <c r="L104" s="6"/>
    </row>
    <row r="105" spans="7:12" s="2" customFormat="1" ht="17.25">
      <c r="G105" s="5"/>
      <c r="H105" s="5"/>
      <c r="I105" s="3"/>
      <c r="L105" s="6"/>
    </row>
    <row r="106" spans="7:12" s="2" customFormat="1" ht="17.25">
      <c r="G106" s="5"/>
      <c r="H106" s="5"/>
      <c r="I106" s="3"/>
      <c r="L106" s="6"/>
    </row>
    <row r="107" spans="7:12" s="2" customFormat="1" ht="17.25">
      <c r="G107" s="5"/>
      <c r="H107" s="5"/>
      <c r="I107" s="3"/>
      <c r="L107" s="6"/>
    </row>
    <row r="108" spans="7:12" s="2" customFormat="1" ht="17.25">
      <c r="G108" s="5"/>
      <c r="H108" s="5"/>
      <c r="I108" s="3"/>
      <c r="L108" s="6"/>
    </row>
    <row r="109" spans="7:12" s="2" customFormat="1" ht="17.25">
      <c r="G109" s="5"/>
      <c r="H109" s="5"/>
      <c r="I109" s="3"/>
      <c r="L109" s="6"/>
    </row>
    <row r="110" spans="7:12" s="2" customFormat="1" ht="17.25">
      <c r="G110" s="5"/>
      <c r="H110" s="5"/>
      <c r="I110" s="3"/>
      <c r="L110" s="6"/>
    </row>
    <row r="111" spans="7:12" s="2" customFormat="1" ht="17.25">
      <c r="G111" s="5"/>
      <c r="H111" s="5"/>
      <c r="I111" s="3"/>
      <c r="L111" s="6"/>
    </row>
    <row r="112" spans="7:12" s="2" customFormat="1" ht="17.25">
      <c r="G112" s="5"/>
      <c r="H112" s="5"/>
      <c r="I112" s="3"/>
      <c r="L112" s="6"/>
    </row>
    <row r="113" spans="7:12" s="2" customFormat="1" ht="17.25">
      <c r="G113" s="5"/>
      <c r="H113" s="5"/>
      <c r="I113" s="3"/>
      <c r="L113" s="6"/>
    </row>
    <row r="114" spans="7:12" s="2" customFormat="1" ht="17.25">
      <c r="G114" s="5"/>
      <c r="H114" s="5"/>
      <c r="I114" s="3"/>
      <c r="L114" s="6"/>
    </row>
    <row r="115" spans="7:12" s="2" customFormat="1" ht="17.25">
      <c r="G115" s="5"/>
      <c r="H115" s="5"/>
      <c r="I115" s="3"/>
      <c r="L115" s="6"/>
    </row>
    <row r="116" spans="7:12" s="2" customFormat="1" ht="17.25">
      <c r="G116" s="5"/>
      <c r="H116" s="5"/>
      <c r="I116" s="3"/>
      <c r="L116" s="6"/>
    </row>
    <row r="117" spans="7:12" s="2" customFormat="1" ht="17.25">
      <c r="G117" s="5"/>
      <c r="H117" s="5"/>
      <c r="I117" s="3"/>
      <c r="L117" s="6"/>
    </row>
    <row r="118" spans="7:12" s="2" customFormat="1" ht="17.25">
      <c r="G118" s="5"/>
      <c r="H118" s="5"/>
      <c r="I118" s="3"/>
      <c r="L118" s="6"/>
    </row>
    <row r="119" spans="7:12" s="2" customFormat="1" ht="17.25">
      <c r="G119" s="5"/>
      <c r="H119" s="5"/>
      <c r="I119" s="3"/>
      <c r="L119" s="6"/>
    </row>
    <row r="120" spans="7:12" s="2" customFormat="1" ht="17.25">
      <c r="G120" s="5"/>
      <c r="H120" s="5"/>
      <c r="I120" s="3"/>
      <c r="L120" s="6"/>
    </row>
    <row r="121" spans="7:12" s="2" customFormat="1" ht="17.25">
      <c r="G121" s="5"/>
      <c r="H121" s="5"/>
      <c r="I121" s="3"/>
      <c r="L121" s="6"/>
    </row>
    <row r="122" spans="7:12" s="2" customFormat="1" ht="17.25">
      <c r="G122" s="5"/>
      <c r="H122" s="5"/>
      <c r="I122" s="3"/>
      <c r="L122" s="6"/>
    </row>
    <row r="123" spans="7:12" s="2" customFormat="1" ht="17.25">
      <c r="G123" s="5"/>
      <c r="H123" s="5"/>
      <c r="I123" s="3"/>
      <c r="L123" s="6"/>
    </row>
    <row r="124" spans="7:12" s="2" customFormat="1" ht="17.25">
      <c r="G124" s="5"/>
      <c r="H124" s="5"/>
      <c r="I124" s="3"/>
      <c r="L124" s="6"/>
    </row>
    <row r="125" spans="7:12" s="2" customFormat="1" ht="17.25">
      <c r="G125" s="5"/>
      <c r="H125" s="5"/>
      <c r="I125" s="3"/>
      <c r="L125" s="6"/>
    </row>
    <row r="126" spans="7:12" s="2" customFormat="1" ht="17.25">
      <c r="G126" s="5"/>
      <c r="H126" s="5"/>
      <c r="I126" s="3"/>
      <c r="L126" s="6"/>
    </row>
    <row r="127" spans="7:12" s="2" customFormat="1" ht="17.25">
      <c r="G127" s="5"/>
      <c r="H127" s="5"/>
      <c r="I127" s="3"/>
      <c r="L127" s="6"/>
    </row>
    <row r="128" spans="7:12" s="2" customFormat="1" ht="17.25">
      <c r="G128" s="5"/>
      <c r="H128" s="5"/>
      <c r="I128" s="3"/>
      <c r="L128" s="6"/>
    </row>
    <row r="129" spans="7:12" s="2" customFormat="1" ht="17.25">
      <c r="G129" s="5"/>
      <c r="H129" s="5"/>
      <c r="I129" s="3"/>
      <c r="L129" s="6"/>
    </row>
    <row r="130" spans="7:12" s="2" customFormat="1" ht="17.25">
      <c r="G130" s="5"/>
      <c r="H130" s="5"/>
      <c r="I130" s="3"/>
      <c r="L130" s="6"/>
    </row>
    <row r="131" spans="7:12" s="2" customFormat="1" ht="17.25">
      <c r="G131" s="5"/>
      <c r="H131" s="5"/>
      <c r="I131" s="3"/>
      <c r="L131" s="6"/>
    </row>
    <row r="132" spans="7:12" s="2" customFormat="1" ht="17.25">
      <c r="G132" s="5"/>
      <c r="H132" s="5"/>
      <c r="I132" s="3"/>
      <c r="L132" s="6"/>
    </row>
    <row r="133" spans="7:12" s="2" customFormat="1" ht="17.25">
      <c r="G133" s="5"/>
      <c r="H133" s="5"/>
      <c r="I133" s="3"/>
      <c r="L133" s="6"/>
    </row>
    <row r="134" spans="7:12" s="2" customFormat="1" ht="17.25">
      <c r="G134" s="5"/>
      <c r="H134" s="5"/>
      <c r="I134" s="3"/>
      <c r="L134" s="6"/>
    </row>
    <row r="135" spans="7:12" s="2" customFormat="1" ht="17.25">
      <c r="G135" s="5"/>
      <c r="H135" s="5"/>
      <c r="I135" s="3"/>
      <c r="L135" s="6"/>
    </row>
    <row r="136" spans="7:12" s="2" customFormat="1" ht="17.25">
      <c r="G136" s="5"/>
      <c r="H136" s="5"/>
      <c r="I136" s="3"/>
      <c r="L136" s="6"/>
    </row>
    <row r="137" spans="7:12" s="2" customFormat="1" ht="17.25">
      <c r="G137" s="5"/>
      <c r="H137" s="5"/>
      <c r="I137" s="3"/>
      <c r="L137" s="6"/>
    </row>
    <row r="138" spans="7:12" s="2" customFormat="1" ht="17.25">
      <c r="G138" s="5"/>
      <c r="H138" s="5"/>
      <c r="I138" s="3"/>
      <c r="L138" s="6"/>
    </row>
    <row r="139" spans="7:12" s="2" customFormat="1" ht="17.25">
      <c r="G139" s="5"/>
      <c r="H139" s="5"/>
      <c r="I139" s="3"/>
      <c r="L139" s="6"/>
    </row>
    <row r="140" spans="7:12" s="2" customFormat="1" ht="17.25">
      <c r="G140" s="5"/>
      <c r="H140" s="5"/>
      <c r="I140" s="3"/>
      <c r="L140" s="6"/>
    </row>
    <row r="141" spans="7:12" s="2" customFormat="1" ht="17.25">
      <c r="G141" s="5"/>
      <c r="H141" s="5"/>
      <c r="I141" s="3"/>
      <c r="L141" s="6"/>
    </row>
    <row r="142" spans="7:12" s="2" customFormat="1" ht="17.25">
      <c r="G142" s="5"/>
      <c r="H142" s="5"/>
      <c r="I142" s="3"/>
      <c r="L142" s="6"/>
    </row>
    <row r="143" spans="7:12" s="2" customFormat="1" ht="17.25">
      <c r="G143" s="5"/>
      <c r="H143" s="5"/>
      <c r="I143" s="3"/>
      <c r="L143" s="6"/>
    </row>
    <row r="144" spans="7:12" s="2" customFormat="1" ht="17.25">
      <c r="G144" s="5"/>
      <c r="H144" s="5"/>
      <c r="I144" s="3"/>
      <c r="L144" s="6"/>
    </row>
    <row r="145" spans="7:12" s="2" customFormat="1" ht="17.25">
      <c r="G145" s="5"/>
      <c r="H145" s="5"/>
      <c r="I145" s="3"/>
      <c r="L145" s="6"/>
    </row>
    <row r="146" spans="7:12" s="2" customFormat="1" ht="17.25">
      <c r="G146" s="5"/>
      <c r="H146" s="5"/>
      <c r="I146" s="3"/>
      <c r="L146" s="6"/>
    </row>
    <row r="147" spans="7:12" s="2" customFormat="1" ht="17.25">
      <c r="G147" s="5"/>
      <c r="H147" s="5"/>
      <c r="I147" s="3"/>
      <c r="L147" s="6"/>
    </row>
    <row r="148" spans="7:12" s="2" customFormat="1" ht="17.25">
      <c r="G148" s="5"/>
      <c r="H148" s="5"/>
      <c r="I148" s="3"/>
      <c r="L148" s="6"/>
    </row>
    <row r="149" spans="7:12" s="2" customFormat="1" ht="17.25">
      <c r="G149" s="5"/>
      <c r="H149" s="5"/>
      <c r="I149" s="3"/>
      <c r="L149" s="6"/>
    </row>
    <row r="150" spans="7:12" s="2" customFormat="1" ht="17.25">
      <c r="G150" s="5"/>
      <c r="H150" s="5"/>
      <c r="I150" s="3"/>
      <c r="L150" s="6"/>
    </row>
    <row r="151" spans="7:12" s="2" customFormat="1" ht="17.25">
      <c r="G151" s="5"/>
      <c r="H151" s="5"/>
      <c r="I151" s="3"/>
      <c r="L151" s="6"/>
    </row>
    <row r="152" spans="7:12" s="2" customFormat="1" ht="17.25">
      <c r="G152" s="5"/>
      <c r="H152" s="5"/>
      <c r="I152" s="3"/>
      <c r="L152" s="6"/>
    </row>
    <row r="153" spans="7:12" s="2" customFormat="1" ht="17.25">
      <c r="G153" s="5"/>
      <c r="H153" s="5"/>
      <c r="I153" s="3"/>
      <c r="L153" s="6"/>
    </row>
    <row r="154" spans="7:12" s="2" customFormat="1" ht="17.25">
      <c r="G154" s="5"/>
      <c r="H154" s="5"/>
      <c r="I154" s="3"/>
      <c r="L154" s="6"/>
    </row>
    <row r="155" spans="7:12" s="2" customFormat="1" ht="17.25">
      <c r="G155" s="5"/>
      <c r="H155" s="5"/>
      <c r="I155" s="3"/>
      <c r="L155" s="6"/>
    </row>
    <row r="156" spans="7:12" s="2" customFormat="1" ht="17.25">
      <c r="G156" s="5"/>
      <c r="H156" s="5"/>
      <c r="I156" s="3"/>
      <c r="L156" s="6"/>
    </row>
    <row r="157" spans="7:12" s="2" customFormat="1" ht="17.25">
      <c r="G157" s="5"/>
      <c r="H157" s="5"/>
      <c r="I157" s="3"/>
      <c r="L157" s="6"/>
    </row>
    <row r="158" spans="7:12" s="2" customFormat="1" ht="17.25">
      <c r="G158" s="5"/>
      <c r="H158" s="5"/>
      <c r="I158" s="3"/>
      <c r="L158" s="6"/>
    </row>
    <row r="159" spans="7:12" s="2" customFormat="1" ht="17.25">
      <c r="G159" s="5"/>
      <c r="H159" s="5"/>
      <c r="I159" s="3"/>
      <c r="L159" s="6"/>
    </row>
    <row r="160" spans="7:12" s="2" customFormat="1" ht="17.25">
      <c r="G160" s="5"/>
      <c r="H160" s="5"/>
      <c r="I160" s="3"/>
      <c r="L160" s="6"/>
    </row>
    <row r="161" spans="7:12" s="2" customFormat="1" ht="17.25">
      <c r="G161" s="5"/>
      <c r="H161" s="5"/>
      <c r="I161" s="3"/>
      <c r="L161" s="6"/>
    </row>
    <row r="162" spans="7:12" s="2" customFormat="1" ht="17.25">
      <c r="G162" s="5"/>
      <c r="H162" s="5"/>
      <c r="I162" s="3"/>
      <c r="L162" s="6"/>
    </row>
    <row r="163" spans="7:12" s="2" customFormat="1" ht="17.25">
      <c r="G163" s="5"/>
      <c r="H163" s="5"/>
      <c r="I163" s="3"/>
      <c r="L163" s="6"/>
    </row>
    <row r="164" spans="7:12" s="2" customFormat="1" ht="17.25">
      <c r="G164" s="5"/>
      <c r="H164" s="5"/>
      <c r="I164" s="3"/>
      <c r="L164" s="6"/>
    </row>
    <row r="165" spans="7:12" s="2" customFormat="1" ht="17.25">
      <c r="G165" s="5"/>
      <c r="H165" s="5"/>
      <c r="I165" s="3"/>
      <c r="L165" s="6"/>
    </row>
    <row r="166" spans="7:12" s="2" customFormat="1" ht="17.25">
      <c r="G166" s="5"/>
      <c r="H166" s="5"/>
      <c r="I166" s="3"/>
      <c r="L166" s="6"/>
    </row>
    <row r="167" spans="7:12" s="2" customFormat="1" ht="17.25">
      <c r="G167" s="5"/>
      <c r="H167" s="5"/>
      <c r="I167" s="3"/>
      <c r="L167" s="6"/>
    </row>
    <row r="168" spans="7:12" s="2" customFormat="1" ht="17.25">
      <c r="G168" s="5"/>
      <c r="H168" s="5"/>
      <c r="I168" s="3"/>
      <c r="L168" s="6"/>
    </row>
    <row r="169" spans="7:12" s="2" customFormat="1" ht="17.25">
      <c r="G169" s="5"/>
      <c r="H169" s="5"/>
      <c r="I169" s="3"/>
      <c r="L169" s="6"/>
    </row>
    <row r="170" spans="7:12" s="2" customFormat="1" ht="17.25">
      <c r="G170" s="5"/>
      <c r="H170" s="5"/>
      <c r="I170" s="3"/>
      <c r="L170" s="6"/>
    </row>
    <row r="171" spans="7:12" s="2" customFormat="1" ht="17.25">
      <c r="G171" s="5"/>
      <c r="H171" s="5"/>
      <c r="I171" s="3"/>
      <c r="L171" s="6"/>
    </row>
    <row r="172" spans="7:12" s="2" customFormat="1" ht="17.25">
      <c r="G172" s="5"/>
      <c r="H172" s="5"/>
      <c r="I172" s="3"/>
      <c r="L172" s="6"/>
    </row>
    <row r="173" spans="7:12" s="2" customFormat="1" ht="17.25">
      <c r="G173" s="5"/>
      <c r="H173" s="5"/>
      <c r="I173" s="3"/>
      <c r="L173" s="6"/>
    </row>
    <row r="174" spans="7:12" s="2" customFormat="1" ht="17.25">
      <c r="G174" s="5"/>
      <c r="H174" s="5"/>
      <c r="I174" s="3"/>
      <c r="L174" s="6"/>
    </row>
    <row r="175" spans="7:12" s="2" customFormat="1" ht="17.25">
      <c r="G175" s="5"/>
      <c r="H175" s="5"/>
      <c r="I175" s="3"/>
      <c r="L175" s="6"/>
    </row>
    <row r="176" spans="7:12" s="2" customFormat="1" ht="17.25">
      <c r="G176" s="5"/>
      <c r="H176" s="5"/>
      <c r="I176" s="3"/>
      <c r="L176" s="6"/>
    </row>
    <row r="177" spans="7:12" s="2" customFormat="1" ht="17.25">
      <c r="G177" s="5"/>
      <c r="H177" s="5"/>
      <c r="I177" s="3"/>
      <c r="L177" s="6"/>
    </row>
    <row r="178" spans="7:12" s="2" customFormat="1" ht="17.25">
      <c r="G178" s="5"/>
      <c r="H178" s="5"/>
      <c r="I178" s="3"/>
      <c r="L178" s="6"/>
    </row>
    <row r="179" spans="7:12" s="2" customFormat="1" ht="17.25">
      <c r="G179" s="5"/>
      <c r="H179" s="5"/>
      <c r="I179" s="3"/>
      <c r="L179" s="6"/>
    </row>
    <row r="180" spans="7:12" s="2" customFormat="1" ht="17.25">
      <c r="G180" s="5"/>
      <c r="H180" s="5"/>
      <c r="I180" s="3"/>
      <c r="L180" s="6"/>
    </row>
    <row r="181" spans="7:12" s="2" customFormat="1" ht="17.25">
      <c r="G181" s="5"/>
      <c r="H181" s="5"/>
      <c r="I181" s="3"/>
      <c r="L181" s="6"/>
    </row>
    <row r="182" spans="7:12" s="2" customFormat="1" ht="17.25">
      <c r="G182" s="5"/>
      <c r="H182" s="5"/>
      <c r="I182" s="3"/>
      <c r="L182" s="6"/>
    </row>
    <row r="183" spans="7:12" s="2" customFormat="1" ht="17.25">
      <c r="G183" s="5"/>
      <c r="H183" s="5"/>
      <c r="I183" s="3"/>
      <c r="L183" s="6"/>
    </row>
    <row r="184" spans="7:12" s="2" customFormat="1" ht="17.25">
      <c r="G184" s="5"/>
      <c r="H184" s="5"/>
      <c r="I184" s="3"/>
      <c r="L184" s="6"/>
    </row>
    <row r="185" spans="7:12" s="2" customFormat="1" ht="17.25">
      <c r="G185" s="5"/>
      <c r="H185" s="5"/>
      <c r="I185" s="3"/>
      <c r="L185" s="6"/>
    </row>
    <row r="186" spans="7:12" s="2" customFormat="1" ht="17.25">
      <c r="G186" s="5"/>
      <c r="H186" s="5"/>
      <c r="I186" s="3"/>
      <c r="L186" s="6"/>
    </row>
    <row r="187" spans="7:12" s="2" customFormat="1" ht="17.25">
      <c r="G187" s="5"/>
      <c r="H187" s="5"/>
      <c r="I187" s="3"/>
      <c r="L187" s="6"/>
    </row>
    <row r="188" spans="7:12" s="2" customFormat="1" ht="17.25">
      <c r="G188" s="5"/>
      <c r="H188" s="5"/>
      <c r="I188" s="3"/>
      <c r="L188" s="6"/>
    </row>
    <row r="189" spans="7:12" s="2" customFormat="1" ht="17.25">
      <c r="G189" s="5"/>
      <c r="H189" s="5"/>
      <c r="I189" s="3"/>
      <c r="L189" s="6"/>
    </row>
    <row r="190" spans="7:12" s="2" customFormat="1" ht="17.25">
      <c r="G190" s="5"/>
      <c r="H190" s="5"/>
      <c r="I190" s="3"/>
      <c r="L190" s="6"/>
    </row>
    <row r="191" spans="7:12" s="2" customFormat="1" ht="17.25">
      <c r="G191" s="5"/>
      <c r="H191" s="5"/>
      <c r="I191" s="3"/>
      <c r="L191" s="6"/>
    </row>
    <row r="192" spans="7:12" s="2" customFormat="1" ht="17.25">
      <c r="G192" s="5"/>
      <c r="H192" s="5"/>
      <c r="I192" s="3"/>
      <c r="L192" s="6"/>
    </row>
    <row r="193" spans="7:12" s="2" customFormat="1" ht="17.25">
      <c r="G193" s="5"/>
      <c r="H193" s="5"/>
      <c r="I193" s="3"/>
      <c r="L193" s="6"/>
    </row>
    <row r="194" spans="7:12" s="2" customFormat="1" ht="17.25">
      <c r="G194" s="5"/>
      <c r="H194" s="5"/>
      <c r="I194" s="3"/>
      <c r="L194" s="6"/>
    </row>
    <row r="195" spans="7:12" s="2" customFormat="1" ht="17.25">
      <c r="G195" s="5"/>
      <c r="H195" s="5"/>
      <c r="I195" s="3"/>
      <c r="L195" s="6"/>
    </row>
    <row r="196" spans="7:12" s="2" customFormat="1" ht="17.25">
      <c r="G196" s="5"/>
      <c r="H196" s="5"/>
      <c r="I196" s="3"/>
      <c r="L196" s="6"/>
    </row>
    <row r="197" spans="7:12" s="2" customFormat="1" ht="17.25">
      <c r="G197" s="5"/>
      <c r="H197" s="5"/>
      <c r="I197" s="3"/>
      <c r="L197" s="6"/>
    </row>
    <row r="198" spans="7:12" s="2" customFormat="1" ht="17.25">
      <c r="G198" s="5"/>
      <c r="H198" s="5"/>
      <c r="I198" s="3"/>
      <c r="L198" s="6"/>
    </row>
    <row r="199" spans="7:12" s="2" customFormat="1" ht="17.25">
      <c r="G199" s="5"/>
      <c r="H199" s="5"/>
      <c r="I199" s="3"/>
      <c r="L199" s="6"/>
    </row>
    <row r="200" spans="7:12" s="2" customFormat="1" ht="17.25">
      <c r="G200" s="5"/>
      <c r="H200" s="5"/>
      <c r="I200" s="3"/>
      <c r="L200" s="6"/>
    </row>
    <row r="201" spans="7:12" s="2" customFormat="1" ht="17.25">
      <c r="G201" s="5"/>
      <c r="H201" s="5"/>
      <c r="I201" s="3"/>
      <c r="L201" s="6"/>
    </row>
    <row r="202" spans="7:12" s="2" customFormat="1" ht="17.25">
      <c r="G202" s="5"/>
      <c r="H202" s="5"/>
      <c r="I202" s="3"/>
      <c r="L202" s="6"/>
    </row>
    <row r="203" spans="7:12" s="2" customFormat="1" ht="17.25">
      <c r="G203" s="5"/>
      <c r="H203" s="5"/>
      <c r="I203" s="3"/>
      <c r="L203" s="6"/>
    </row>
    <row r="204" spans="7:12" s="2" customFormat="1" ht="17.25">
      <c r="G204" s="5"/>
      <c r="H204" s="5"/>
      <c r="I204" s="3"/>
      <c r="L204" s="6"/>
    </row>
    <row r="205" spans="7:12" s="2" customFormat="1" ht="17.25">
      <c r="G205" s="5"/>
      <c r="H205" s="5"/>
      <c r="I205" s="3"/>
      <c r="L205" s="6"/>
    </row>
    <row r="206" spans="7:12" s="2" customFormat="1" ht="17.25">
      <c r="G206" s="5"/>
      <c r="H206" s="5"/>
      <c r="I206" s="3"/>
      <c r="L206" s="6"/>
    </row>
    <row r="207" spans="7:12" s="2" customFormat="1" ht="17.25">
      <c r="G207" s="5"/>
      <c r="H207" s="5"/>
      <c r="I207" s="3"/>
      <c r="L207" s="6"/>
    </row>
    <row r="208" spans="7:12" s="2" customFormat="1" ht="17.25">
      <c r="G208" s="5"/>
      <c r="H208" s="5"/>
      <c r="I208" s="3"/>
      <c r="L208" s="6"/>
    </row>
    <row r="209" spans="7:12" s="2" customFormat="1" ht="17.25">
      <c r="G209" s="5"/>
      <c r="H209" s="5"/>
      <c r="I209" s="3"/>
      <c r="L209" s="6"/>
    </row>
    <row r="210" spans="7:12" s="2" customFormat="1" ht="17.25">
      <c r="G210" s="5"/>
      <c r="H210" s="5"/>
      <c r="I210" s="3"/>
      <c r="L210" s="6"/>
    </row>
    <row r="211" spans="7:12" s="2" customFormat="1" ht="17.25">
      <c r="G211" s="5"/>
      <c r="H211" s="5"/>
      <c r="I211" s="3"/>
      <c r="L211" s="6"/>
    </row>
    <row r="212" spans="7:12" s="2" customFormat="1" ht="17.25">
      <c r="G212" s="5"/>
      <c r="H212" s="5"/>
      <c r="I212" s="3"/>
      <c r="L212" s="6"/>
    </row>
    <row r="213" spans="7:12" s="2" customFormat="1" ht="17.25">
      <c r="G213" s="5"/>
      <c r="H213" s="5"/>
      <c r="I213" s="3"/>
      <c r="L213" s="6"/>
    </row>
    <row r="214" spans="7:12" s="2" customFormat="1" ht="17.25">
      <c r="G214" s="5"/>
      <c r="H214" s="5"/>
      <c r="I214" s="3"/>
      <c r="L214" s="6"/>
    </row>
    <row r="215" spans="7:12" s="2" customFormat="1" ht="17.25">
      <c r="G215" s="5"/>
      <c r="H215" s="5"/>
      <c r="I215" s="3"/>
      <c r="L215" s="6"/>
    </row>
    <row r="216" spans="7:12" s="2" customFormat="1" ht="17.25">
      <c r="G216" s="5"/>
      <c r="H216" s="5"/>
      <c r="I216" s="3"/>
      <c r="L216" s="6"/>
    </row>
    <row r="217" spans="7:12" s="2" customFormat="1" ht="17.25">
      <c r="G217" s="5"/>
      <c r="H217" s="5"/>
      <c r="I217" s="3"/>
      <c r="L217" s="6"/>
    </row>
    <row r="218" spans="7:12" s="2" customFormat="1" ht="17.25">
      <c r="G218" s="5"/>
      <c r="H218" s="5"/>
      <c r="I218" s="3"/>
      <c r="L218" s="6"/>
    </row>
    <row r="219" spans="7:12" s="2" customFormat="1" ht="17.25">
      <c r="G219" s="5"/>
      <c r="H219" s="5"/>
      <c r="I219" s="3"/>
      <c r="L219" s="6"/>
    </row>
    <row r="220" spans="7:12" s="2" customFormat="1" ht="17.25">
      <c r="G220" s="5"/>
      <c r="H220" s="5"/>
      <c r="I220" s="3"/>
      <c r="L220" s="6"/>
    </row>
    <row r="221" spans="7:12" s="2" customFormat="1" ht="17.25">
      <c r="G221" s="5"/>
      <c r="H221" s="5"/>
      <c r="I221" s="3"/>
      <c r="L221" s="6"/>
    </row>
    <row r="222" spans="7:12" s="2" customFormat="1" ht="17.25">
      <c r="G222" s="5"/>
      <c r="H222" s="5"/>
      <c r="I222" s="3"/>
      <c r="L222" s="6"/>
    </row>
    <row r="223" spans="7:12" s="2" customFormat="1" ht="17.25">
      <c r="G223" s="5"/>
      <c r="H223" s="5"/>
      <c r="I223" s="3"/>
      <c r="L223" s="6"/>
    </row>
    <row r="224" spans="7:12" s="2" customFormat="1" ht="17.25">
      <c r="G224" s="5"/>
      <c r="H224" s="5"/>
      <c r="I224" s="3"/>
      <c r="L224" s="6"/>
    </row>
    <row r="225" spans="7:12" s="2" customFormat="1" ht="17.25">
      <c r="G225" s="5"/>
      <c r="H225" s="5"/>
      <c r="I225" s="3"/>
      <c r="L225" s="6"/>
    </row>
    <row r="226" spans="7:12" s="2" customFormat="1" ht="17.25">
      <c r="G226" s="5"/>
      <c r="H226" s="5"/>
      <c r="I226" s="3"/>
      <c r="L226" s="6"/>
    </row>
    <row r="227" spans="7:12" s="2" customFormat="1" ht="17.25">
      <c r="G227" s="5"/>
      <c r="H227" s="5"/>
      <c r="I227" s="3"/>
      <c r="L227" s="6"/>
    </row>
    <row r="228" spans="7:12" s="2" customFormat="1" ht="17.25">
      <c r="G228" s="5"/>
      <c r="H228" s="5"/>
      <c r="I228" s="3"/>
      <c r="L228" s="6"/>
    </row>
    <row r="229" spans="7:12" s="2" customFormat="1" ht="17.25">
      <c r="G229" s="5"/>
      <c r="H229" s="5"/>
      <c r="I229" s="3"/>
      <c r="L229" s="6"/>
    </row>
    <row r="230" spans="7:12" s="2" customFormat="1" ht="17.25">
      <c r="G230" s="5"/>
      <c r="H230" s="5"/>
      <c r="I230" s="3"/>
      <c r="L230" s="6"/>
    </row>
    <row r="231" spans="7:12" s="2" customFormat="1" ht="17.25">
      <c r="G231" s="5"/>
      <c r="H231" s="5"/>
      <c r="I231" s="3"/>
      <c r="L231" s="6"/>
    </row>
    <row r="232" spans="7:12" s="2" customFormat="1" ht="17.25">
      <c r="G232" s="5"/>
      <c r="H232" s="5"/>
      <c r="I232" s="3"/>
      <c r="L232" s="6"/>
    </row>
    <row r="233" spans="7:12" s="2" customFormat="1" ht="17.25">
      <c r="G233" s="5"/>
      <c r="H233" s="5"/>
      <c r="I233" s="3"/>
      <c r="L233" s="6"/>
    </row>
    <row r="234" spans="7:12" s="2" customFormat="1" ht="17.25">
      <c r="G234" s="5"/>
      <c r="H234" s="5"/>
      <c r="I234" s="3"/>
      <c r="L234" s="6"/>
    </row>
    <row r="235" spans="7:12" s="2" customFormat="1" ht="17.25">
      <c r="G235" s="5"/>
      <c r="H235" s="5"/>
      <c r="I235" s="3"/>
      <c r="L235" s="6"/>
    </row>
    <row r="236" spans="7:12" s="2" customFormat="1" ht="17.25">
      <c r="G236" s="5"/>
      <c r="H236" s="5"/>
      <c r="I236" s="3"/>
      <c r="L236" s="6"/>
    </row>
    <row r="237" spans="7:12" s="2" customFormat="1" ht="17.25">
      <c r="G237" s="5"/>
      <c r="H237" s="5"/>
      <c r="I237" s="3"/>
      <c r="L237" s="6"/>
    </row>
    <row r="238" spans="7:12" s="2" customFormat="1" ht="17.25">
      <c r="G238" s="5"/>
      <c r="H238" s="5"/>
      <c r="I238" s="3"/>
      <c r="L238" s="6"/>
    </row>
    <row r="239" spans="7:12" s="2" customFormat="1" ht="17.25">
      <c r="G239" s="5"/>
      <c r="H239" s="5"/>
      <c r="I239" s="3"/>
      <c r="L239" s="6"/>
    </row>
    <row r="240" spans="7:12" s="2" customFormat="1" ht="17.25">
      <c r="G240" s="5"/>
      <c r="H240" s="5"/>
      <c r="I240" s="3"/>
      <c r="L240" s="6"/>
    </row>
    <row r="241" spans="7:12" s="2" customFormat="1" ht="17.25">
      <c r="G241" s="5"/>
      <c r="H241" s="5"/>
      <c r="I241" s="3"/>
      <c r="L241" s="6"/>
    </row>
    <row r="242" spans="7:12" s="2" customFormat="1" ht="17.25">
      <c r="G242" s="5"/>
      <c r="H242" s="5"/>
      <c r="I242" s="3"/>
      <c r="L242" s="6"/>
    </row>
    <row r="243" spans="7:12" s="2" customFormat="1" ht="17.25">
      <c r="G243" s="5"/>
      <c r="H243" s="5"/>
      <c r="I243" s="3"/>
      <c r="L243" s="6"/>
    </row>
    <row r="244" spans="7:12" s="2" customFormat="1" ht="17.25">
      <c r="G244" s="5"/>
      <c r="H244" s="5"/>
      <c r="I244" s="3"/>
      <c r="L244" s="6"/>
    </row>
    <row r="245" spans="7:12" s="2" customFormat="1" ht="17.25">
      <c r="G245" s="5"/>
      <c r="H245" s="5"/>
      <c r="I245" s="3"/>
      <c r="L245" s="6"/>
    </row>
    <row r="246" spans="7:12" s="2" customFormat="1" ht="17.25">
      <c r="G246" s="5"/>
      <c r="H246" s="5"/>
      <c r="I246" s="3"/>
      <c r="L246" s="6"/>
    </row>
    <row r="247" spans="7:12" s="2" customFormat="1" ht="17.25">
      <c r="G247" s="5"/>
      <c r="H247" s="5"/>
      <c r="I247" s="3"/>
      <c r="L247" s="6"/>
    </row>
    <row r="248" spans="7:12" s="2" customFormat="1" ht="17.25">
      <c r="G248" s="5"/>
      <c r="H248" s="5"/>
      <c r="I248" s="3"/>
      <c r="L248" s="6"/>
    </row>
    <row r="249" spans="7:12" s="2" customFormat="1" ht="17.25">
      <c r="G249" s="5"/>
      <c r="H249" s="5"/>
      <c r="I249" s="3"/>
      <c r="L249" s="6"/>
    </row>
    <row r="250" spans="7:12" s="2" customFormat="1" ht="17.25">
      <c r="G250" s="5"/>
      <c r="H250" s="5"/>
      <c r="I250" s="3"/>
      <c r="L250" s="6"/>
    </row>
    <row r="251" spans="7:12" s="2" customFormat="1" ht="17.25">
      <c r="G251" s="5"/>
      <c r="H251" s="5"/>
      <c r="I251" s="3"/>
      <c r="L251" s="6"/>
    </row>
    <row r="252" spans="7:12" s="2" customFormat="1" ht="17.25">
      <c r="G252" s="5"/>
      <c r="H252" s="5"/>
      <c r="I252" s="3"/>
      <c r="L252" s="6"/>
    </row>
    <row r="253" spans="7:12" s="2" customFormat="1" ht="17.25">
      <c r="G253" s="5"/>
      <c r="H253" s="5"/>
      <c r="I253" s="3"/>
      <c r="L253" s="6"/>
    </row>
    <row r="254" spans="7:12" s="2" customFormat="1" ht="17.25">
      <c r="G254" s="5"/>
      <c r="H254" s="5"/>
      <c r="I254" s="3"/>
      <c r="L254" s="6"/>
    </row>
    <row r="255" spans="7:12" s="2" customFormat="1" ht="17.25">
      <c r="G255" s="5"/>
      <c r="H255" s="5"/>
      <c r="I255" s="3"/>
      <c r="L255" s="6"/>
    </row>
    <row r="256" spans="7:12" s="2" customFormat="1" ht="17.25">
      <c r="G256" s="5"/>
      <c r="H256" s="5"/>
      <c r="I256" s="3"/>
      <c r="L256" s="6"/>
    </row>
    <row r="257" spans="7:12" s="2" customFormat="1" ht="17.25">
      <c r="G257" s="5"/>
      <c r="H257" s="5"/>
      <c r="I257" s="3"/>
      <c r="L257" s="6"/>
    </row>
    <row r="258" spans="7:12" s="2" customFormat="1" ht="17.25">
      <c r="G258" s="5"/>
      <c r="H258" s="5"/>
      <c r="I258" s="3"/>
      <c r="L258" s="6"/>
    </row>
    <row r="259" spans="7:12" s="2" customFormat="1" ht="17.25">
      <c r="G259" s="5"/>
      <c r="H259" s="5"/>
      <c r="I259" s="3"/>
      <c r="L259" s="6"/>
    </row>
    <row r="260" spans="7:12" s="2" customFormat="1" ht="17.25">
      <c r="G260" s="5"/>
      <c r="H260" s="5"/>
      <c r="I260" s="3"/>
      <c r="L260" s="6"/>
    </row>
    <row r="261" spans="7:12" s="2" customFormat="1" ht="17.25">
      <c r="G261" s="5"/>
      <c r="H261" s="5"/>
      <c r="I261" s="3"/>
      <c r="L261" s="6"/>
    </row>
    <row r="262" spans="7:12" s="2" customFormat="1" ht="17.25">
      <c r="G262" s="5"/>
      <c r="H262" s="5"/>
      <c r="I262" s="3"/>
      <c r="L262" s="6"/>
    </row>
    <row r="263" spans="7:27" s="3" customFormat="1" ht="17.25">
      <c r="G263" s="5"/>
      <c r="H263" s="5"/>
      <c r="J263" s="2"/>
      <c r="K263" s="2"/>
      <c r="L263" s="6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7:27" s="3" customFormat="1" ht="17.25">
      <c r="G264" s="5"/>
      <c r="H264" s="5"/>
      <c r="J264" s="2"/>
      <c r="K264" s="2"/>
      <c r="L264" s="6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7:27" s="3" customFormat="1" ht="17.25">
      <c r="G265" s="5"/>
      <c r="H265" s="5"/>
      <c r="J265" s="2"/>
      <c r="K265" s="2"/>
      <c r="L265" s="6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7:27" s="3" customFormat="1" ht="17.25">
      <c r="G266" s="5"/>
      <c r="H266" s="5"/>
      <c r="J266" s="2"/>
      <c r="K266" s="2"/>
      <c r="L266" s="6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7:27" s="3" customFormat="1" ht="17.25">
      <c r="G267" s="5"/>
      <c r="H267" s="5"/>
      <c r="J267" s="2"/>
      <c r="K267" s="2"/>
      <c r="L267" s="6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7:27" s="3" customFormat="1" ht="17.25">
      <c r="G268" s="5"/>
      <c r="H268" s="5"/>
      <c r="J268" s="2"/>
      <c r="K268" s="2"/>
      <c r="L268" s="6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7:27" s="3" customFormat="1" ht="17.25">
      <c r="G269" s="5"/>
      <c r="H269" s="5"/>
      <c r="J269" s="2"/>
      <c r="K269" s="2"/>
      <c r="L269" s="6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7:27" s="3" customFormat="1" ht="17.25">
      <c r="G270" s="5"/>
      <c r="H270" s="5"/>
      <c r="J270" s="2"/>
      <c r="K270" s="2"/>
      <c r="L270" s="6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7:27" s="3" customFormat="1" ht="17.25">
      <c r="G271" s="5"/>
      <c r="H271" s="5"/>
      <c r="J271" s="2"/>
      <c r="K271" s="2"/>
      <c r="L271" s="6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7:27" s="3" customFormat="1" ht="17.25">
      <c r="G272" s="5"/>
      <c r="H272" s="5"/>
      <c r="J272" s="2"/>
      <c r="K272" s="2"/>
      <c r="L272" s="6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7:27" s="3" customFormat="1" ht="17.25">
      <c r="G273" s="5"/>
      <c r="H273" s="5"/>
      <c r="J273" s="2"/>
      <c r="K273" s="2"/>
      <c r="L273" s="6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7:27" s="3" customFormat="1" ht="17.25">
      <c r="G274" s="5"/>
      <c r="H274" s="5"/>
      <c r="J274" s="2"/>
      <c r="K274" s="2"/>
      <c r="L274" s="6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7:27" s="3" customFormat="1" ht="17.25">
      <c r="G275" s="5"/>
      <c r="H275" s="5"/>
      <c r="J275" s="2"/>
      <c r="K275" s="2"/>
      <c r="L275" s="6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7:27" s="3" customFormat="1" ht="17.25">
      <c r="G276" s="5"/>
      <c r="H276" s="5"/>
      <c r="J276" s="2"/>
      <c r="K276" s="2"/>
      <c r="L276" s="6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7:27" s="3" customFormat="1" ht="17.25">
      <c r="G277" s="5"/>
      <c r="H277" s="5"/>
      <c r="J277" s="2"/>
      <c r="K277" s="2"/>
      <c r="L277" s="6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</sheetData>
  <sheetProtection insertColumns="0" insertRows="0" deleteColumns="0" deleteRows="0"/>
  <mergeCells count="4">
    <mergeCell ref="C21:D21"/>
    <mergeCell ref="E21:F21"/>
    <mergeCell ref="D23:F23"/>
    <mergeCell ref="A1:F2"/>
  </mergeCells>
  <dataValidations count="2">
    <dataValidation type="list" allowBlank="1" showInputMessage="1" showErrorMessage="1" sqref="C12">
      <formula1>$G$6:$G$18</formula1>
    </dataValidation>
    <dataValidation type="list" allowBlank="1" showInputMessage="1" showErrorMessage="1" sqref="C15">
      <formula1>$H$6:$H$18</formula1>
    </dataValidation>
  </dataValidations>
  <printOptions/>
  <pageMargins left="0.75" right="0.75" top="1" bottom="1" header="0.51" footer="0.51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breeze1387295961</cp:lastModifiedBy>
  <cp:lastPrinted>2014-05-15T07:21:38Z</cp:lastPrinted>
  <dcterms:created xsi:type="dcterms:W3CDTF">2014-05-14T11:34:00Z</dcterms:created>
  <dcterms:modified xsi:type="dcterms:W3CDTF">2019-02-12T06:58:02Z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</Properties>
</file>